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11\"/>
    </mc:Choice>
  </mc:AlternateContent>
  <bookViews>
    <workbookView xWindow="120" yWindow="120" windowWidth="9375" windowHeight="4455" firstSheet="1" activeTab="1"/>
  </bookViews>
  <sheets>
    <sheet name="RiskSerializationData" sheetId="5" state="hidden" r:id="rId1"/>
    <sheet name="Simulation" sheetId="1" r:id="rId2"/>
    <sheet name="Output Results" sheetId="9"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sList" hidden="1">4</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Pal_Workbook_GUID" hidden="1">"NQXHVHJ5K8Q8ZPEF75ZWSXIQ"</definedName>
    <definedName name="PalisadeReportWorksheetCreatedBy" localSheetId="2">"AtRisk"</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s>
  <calcPr calcId="152511" iterate="1"/>
</workbook>
</file>

<file path=xl/calcChain.xml><?xml version="1.0" encoding="utf-8"?>
<calcChain xmlns="http://schemas.openxmlformats.org/spreadsheetml/2006/main">
  <c r="AN3" i="5" l="1"/>
  <c r="B46" i="1"/>
  <c r="E39" i="1"/>
  <c r="F39" i="1"/>
  <c r="B35" i="1"/>
  <c r="E27" i="1"/>
  <c r="F27" i="1"/>
  <c r="B23" i="1"/>
  <c r="E16" i="1"/>
  <c r="F16" i="1"/>
  <c r="E21" i="1"/>
  <c r="F21" i="1"/>
  <c r="E17" i="1"/>
  <c r="F17" i="1"/>
  <c r="E33" i="1"/>
  <c r="F33" i="1"/>
  <c r="E31" i="1"/>
  <c r="F31" i="1"/>
  <c r="E29" i="1"/>
  <c r="F29" i="1"/>
  <c r="E44" i="1"/>
  <c r="F44" i="1"/>
  <c r="E43" i="1"/>
  <c r="F43" i="1"/>
  <c r="E42" i="1"/>
  <c r="F42" i="1"/>
  <c r="E41" i="1"/>
  <c r="F41" i="1"/>
  <c r="E40" i="1"/>
  <c r="F40" i="1"/>
  <c r="E18" i="1"/>
  <c r="F18" i="1"/>
  <c r="E19" i="1"/>
  <c r="F19" i="1"/>
  <c r="F23" i="1"/>
  <c r="E28" i="1"/>
  <c r="F28" i="1"/>
  <c r="F35" i="1"/>
  <c r="E30" i="1"/>
  <c r="F30" i="1"/>
  <c r="E32" i="1"/>
  <c r="F32" i="1"/>
  <c r="E20" i="1"/>
  <c r="F20" i="1"/>
  <c r="F46" i="1"/>
  <c r="B61" i="1"/>
  <c r="B53" i="1"/>
  <c r="B52" i="1"/>
  <c r="B55" i="1"/>
  <c r="B60" i="1"/>
  <c r="B59" i="1"/>
  <c r="B51" i="1"/>
  <c r="B56" i="1"/>
  <c r="B58" i="1"/>
  <c r="F50" i="1"/>
  <c r="B50" i="1"/>
  <c r="B57" i="1"/>
  <c r="G50" i="1"/>
  <c r="B54" i="1"/>
  <c r="H50" i="1" l="1"/>
  <c r="D51" i="1"/>
  <c r="E54" i="1"/>
  <c r="E59" i="1"/>
  <c r="E60" i="1"/>
  <c r="E57" i="1"/>
  <c r="E55" i="1"/>
  <c r="E50" i="1"/>
  <c r="E52" i="1"/>
  <c r="E53" i="1"/>
  <c r="E58" i="1"/>
  <c r="E61" i="1"/>
  <c r="E56" i="1"/>
  <c r="G51" i="1"/>
  <c r="E51" i="1"/>
  <c r="C52" i="1" l="1"/>
  <c r="H51" i="1"/>
  <c r="C57" i="1"/>
  <c r="C59" i="1"/>
  <c r="C54" i="1"/>
  <c r="C53" i="1"/>
  <c r="C51" i="1"/>
  <c r="C56" i="1"/>
  <c r="C58" i="1"/>
  <c r="C61" i="1"/>
  <c r="C60" i="1"/>
  <c r="C55" i="1"/>
  <c r="F59" i="1"/>
  <c r="F55" i="1"/>
  <c r="F57" i="1"/>
  <c r="F60" i="1"/>
  <c r="F51" i="1"/>
  <c r="F56" i="1"/>
  <c r="F61" i="1"/>
  <c r="F54" i="1"/>
  <c r="F53" i="1"/>
  <c r="F52" i="1"/>
  <c r="F58" i="1"/>
  <c r="D59" i="1" l="1"/>
  <c r="D53" i="1"/>
  <c r="D54" i="1"/>
  <c r="D55" i="1"/>
  <c r="D57" i="1"/>
  <c r="D61" i="1"/>
  <c r="D58" i="1"/>
  <c r="D56" i="1"/>
  <c r="D60" i="1"/>
  <c r="D52" i="1"/>
  <c r="G54" i="1"/>
  <c r="G57" i="1"/>
  <c r="G61" i="1"/>
  <c r="G60" i="1"/>
  <c r="G56" i="1"/>
  <c r="G58" i="1"/>
  <c r="G59" i="1"/>
  <c r="G53" i="1"/>
  <c r="G55" i="1"/>
  <c r="H55" i="1" l="1"/>
  <c r="H53" i="1"/>
  <c r="H59" i="1"/>
  <c r="H58" i="1"/>
  <c r="H56" i="1"/>
  <c r="H60" i="1"/>
  <c r="H61" i="1"/>
  <c r="H57" i="1"/>
  <c r="H54" i="1"/>
  <c r="G52" i="1"/>
  <c r="H52" i="1" l="1"/>
  <c r="B64" i="1"/>
  <c r="B65" i="1"/>
  <c r="AG3" i="5" l="1"/>
  <c r="A3" i="5"/>
</calcChain>
</file>

<file path=xl/sharedStrings.xml><?xml version="1.0" encoding="utf-8"?>
<sst xmlns="http://schemas.openxmlformats.org/spreadsheetml/2006/main" count="75" uniqueCount="62">
  <si>
    <t>Inputs, assumptions</t>
  </si>
  <si>
    <t>Distribution of monthly sales (assumed normal)</t>
  </si>
  <si>
    <t>Jan-Mar</t>
  </si>
  <si>
    <t>Apr-Sep</t>
  </si>
  <si>
    <t>Oct-Dec</t>
  </si>
  <si>
    <t xml:space="preserve">Mean </t>
  </si>
  <si>
    <t>Stdev is a percentage of the mean, where:</t>
  </si>
  <si>
    <t>Outstanding amounts due, beginning of January</t>
  </si>
  <si>
    <t>One-month due</t>
  </si>
  <si>
    <t>Two-months due</t>
  </si>
  <si>
    <t>Historical data on new sales accounts</t>
  </si>
  <si>
    <t>New sales</t>
  </si>
  <si>
    <t>Amount paid</t>
  </si>
  <si>
    <t>Prediction of amount paid</t>
  </si>
  <si>
    <t>Prediction error</t>
  </si>
  <si>
    <t>Percentage paid</t>
  </si>
  <si>
    <t>Stdev of pred errors</t>
  </si>
  <si>
    <t>Similar analysis of historical data on 1-month overdue accounts</t>
  </si>
  <si>
    <t>1-month overdue amount</t>
  </si>
  <si>
    <t>Similar analysis of historical data on 2-month overdue accounts</t>
  </si>
  <si>
    <t>2-month overdue amount</t>
  </si>
  <si>
    <t>Simulation</t>
  </si>
  <si>
    <t>Month</t>
  </si>
  <si>
    <t>Amount 1-month overdue</t>
  </si>
  <si>
    <t>Amount 2-months overdue</t>
  </si>
  <si>
    <t>Amount new sales paid</t>
  </si>
  <si>
    <t>Amount 1-month overdue paid</t>
  </si>
  <si>
    <t>Amount 2-month overdue paid</t>
  </si>
  <si>
    <t>Amount written off  as bad debt</t>
  </si>
  <si>
    <t>January</t>
  </si>
  <si>
    <t>February</t>
  </si>
  <si>
    <t>March</t>
  </si>
  <si>
    <t>April</t>
  </si>
  <si>
    <t>May</t>
  </si>
  <si>
    <t>June</t>
  </si>
  <si>
    <t>July</t>
  </si>
  <si>
    <t>August</t>
  </si>
  <si>
    <t>September</t>
  </si>
  <si>
    <t>October</t>
  </si>
  <si>
    <t>November</t>
  </si>
  <si>
    <t>December</t>
  </si>
  <si>
    <t>Total cash inflow</t>
  </si>
  <si>
    <t>Total bad debt</t>
  </si>
  <si>
    <t>Percentage =</t>
  </si>
  <si>
    <t>Cash inflows for a toy company</t>
  </si>
  <si>
    <t>Keep track of the total paid (cash inflow) for the year and the total amount written off as bad debt</t>
  </si>
  <si>
    <t>Name</t>
  </si>
  <si>
    <t>Cell</t>
  </si>
  <si>
    <t>Min</t>
  </si>
  <si>
    <t>Mean</t>
  </si>
  <si>
    <t>Max</t>
  </si>
  <si>
    <t>Std Dev</t>
  </si>
  <si>
    <t>@RISK Output Results</t>
  </si>
  <si>
    <t>B64</t>
  </si>
  <si>
    <t>B65</t>
  </si>
  <si>
    <t>&gt;75%</t>
  </si>
  <si>
    <t>&lt;25%</t>
  </si>
  <si>
    <t>&gt;90%</t>
  </si>
  <si>
    <t>GF1_rK0qDwEABwDQAAwjACYAPQBgAGkAagB2AIIArgApAMoALQD//wABAAABAQEAAQQAAAAABiQjLCMjMAAAAAEdVG90YWwgY2FzaCBpbmZsb3cgLyBOZXcgc2FsZXMBAAEBBQABAAEDAQEA/wEBAQEBAAEBAQACAAEBAQEBAAEBAQACAAGGAAIkAB1Ub3RhbCBjYXNoIGluZmxvdyAvIE5ldyBzYWxlcwAALwECAAIAtgDAAAEBAgGamZmZmZmpPwAAZmZmZmZm7j8AAAUAAQEBAA==</t>
  </si>
  <si>
    <r>
      <t>Performed By:</t>
    </r>
    <r>
      <rPr>
        <sz val="8"/>
        <rFont val="Tahoma"/>
        <family val="2"/>
      </rPr>
      <t xml:space="preserve"> Chris</t>
    </r>
  </si>
  <si>
    <r>
      <t>Date:</t>
    </r>
    <r>
      <rPr>
        <sz val="8"/>
        <rFont val="Tahoma"/>
        <family val="2"/>
      </rPr>
      <t xml:space="preserve"> Monday, March 17, 2014 10:49:18 AM</t>
    </r>
  </si>
  <si>
    <t>Graph</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</si>
</sst>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quot;$&quot;#,##0"/>
    <numFmt numFmtId="165" formatCode="0.0%"/>
  </numFmts>
  <fonts count="9" x14ac:knownFonts="1">
    <font>
      <sz val="11"/>
      <name val="Calibri"/>
      <family val="2"/>
    </font>
    <font>
      <sz val="10"/>
      <name val="Arial"/>
      <family val="2"/>
    </font>
    <font>
      <b/>
      <sz val="11"/>
      <name val="Calibri"/>
      <family val="2"/>
    </font>
    <font>
      <sz val="11"/>
      <name val="Calibri"/>
      <family val="2"/>
    </font>
    <font>
      <sz val="10"/>
      <name val="Arial"/>
      <family val="2"/>
    </font>
    <font>
      <sz val="8"/>
      <name val="Tahoma"/>
      <family val="2"/>
    </font>
    <font>
      <b/>
      <sz val="14"/>
      <name val="Tahoma"/>
      <family val="2"/>
    </font>
    <font>
      <b/>
      <sz val="8"/>
      <name val="Tahoma"/>
      <family val="2"/>
    </font>
    <font>
      <sz val="8.25"/>
      <name val="Tahoma"/>
      <family val="2"/>
    </font>
  </fonts>
  <fills count="5">
    <fill>
      <patternFill patternType="none"/>
    </fill>
    <fill>
      <patternFill patternType="gray125"/>
    </fill>
    <fill>
      <patternFill patternType="solid">
        <fgColor theme="4" tint="0.59996337778862885"/>
        <bgColor indexed="64"/>
      </patternFill>
    </fill>
    <fill>
      <patternFill patternType="solid">
        <fgColor theme="0" tint="-0.24994659260841701"/>
        <bgColor indexed="64"/>
      </patternFill>
    </fill>
    <fill>
      <patternFill patternType="solid">
        <fgColor rgb="FFC0C0C0"/>
        <bgColor indexed="64"/>
      </patternFill>
    </fill>
  </fills>
  <borders count="11">
    <border>
      <left/>
      <right/>
      <top/>
      <bottom/>
      <diagonal/>
    </border>
    <border>
      <left/>
      <right/>
      <top/>
      <bottom style="thin">
        <color rgb="FF000000"/>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s>
  <cellStyleXfs count="3">
    <xf numFmtId="0" fontId="0" fillId="0" borderId="0"/>
    <xf numFmtId="9" fontId="1" fillId="0" borderId="0" applyFont="0" applyFill="0" applyBorder="0" applyAlignment="0" applyProtection="0"/>
    <xf numFmtId="43" fontId="4" fillId="0" borderId="0" applyFont="0" applyFill="0" applyBorder="0" applyAlignment="0" applyProtection="0"/>
  </cellStyleXfs>
  <cellXfs count="42">
    <xf numFmtId="0" fontId="0" fillId="0" borderId="0" xfId="0"/>
    <xf numFmtId="0" fontId="2" fillId="0" borderId="0" xfId="0" applyFont="1"/>
    <xf numFmtId="0" fontId="3" fillId="0" borderId="0" xfId="0" applyFont="1"/>
    <xf numFmtId="0" fontId="3" fillId="0" borderId="0" xfId="0" applyFont="1" applyAlignment="1">
      <alignment horizontal="right"/>
    </xf>
    <xf numFmtId="164" fontId="3" fillId="2" borderId="0" xfId="0" applyNumberFormat="1" applyFont="1" applyFill="1" applyBorder="1"/>
    <xf numFmtId="0" fontId="3" fillId="0" borderId="0" xfId="0" applyFont="1" applyAlignment="1">
      <alignment horizontal="left" indent="1"/>
    </xf>
    <xf numFmtId="9" fontId="3" fillId="2" borderId="0" xfId="0" applyNumberFormat="1" applyFont="1" applyFill="1" applyBorder="1"/>
    <xf numFmtId="9" fontId="3" fillId="0" borderId="0" xfId="0" applyNumberFormat="1" applyFont="1" applyBorder="1"/>
    <xf numFmtId="0" fontId="3" fillId="0" borderId="0" xfId="0" applyFont="1" applyAlignment="1">
      <alignment horizontal="left"/>
    </xf>
    <xf numFmtId="0" fontId="2" fillId="0" borderId="0" xfId="0" applyFont="1" applyAlignment="1">
      <alignment horizontal="left"/>
    </xf>
    <xf numFmtId="0" fontId="3" fillId="0" borderId="0" xfId="0" applyFont="1" applyAlignment="1">
      <alignment horizontal="right" wrapText="1"/>
    </xf>
    <xf numFmtId="164" fontId="3" fillId="0" borderId="0" xfId="0" applyNumberFormat="1" applyFont="1"/>
    <xf numFmtId="164" fontId="3" fillId="0" borderId="0" xfId="1" applyNumberFormat="1" applyFont="1"/>
    <xf numFmtId="164" fontId="3" fillId="0" borderId="0" xfId="0" applyNumberFormat="1" applyFont="1" applyBorder="1"/>
    <xf numFmtId="10" fontId="3" fillId="0" borderId="0" xfId="0" applyNumberFormat="1" applyFont="1"/>
    <xf numFmtId="10" fontId="3" fillId="0" borderId="0" xfId="1" applyNumberFormat="1" applyFont="1"/>
    <xf numFmtId="0" fontId="3" fillId="0" borderId="0" xfId="0" applyFont="1" applyAlignment="1">
      <alignment horizontal="left" wrapText="1"/>
    </xf>
    <xf numFmtId="164" fontId="3" fillId="3" borderId="0" xfId="0" applyNumberFormat="1" applyFont="1" applyFill="1" applyBorder="1"/>
    <xf numFmtId="165" fontId="3" fillId="0" borderId="0" xfId="1" applyNumberFormat="1" applyFont="1"/>
    <xf numFmtId="164" fontId="3" fillId="0" borderId="0" xfId="0" applyNumberFormat="1" applyFont="1" applyFill="1"/>
    <xf numFmtId="165" fontId="3" fillId="0" borderId="0" xfId="1" applyNumberFormat="1" applyFont="1" applyFill="1"/>
    <xf numFmtId="0" fontId="6" fillId="4" borderId="0" xfId="0" applyFont="1" applyFill="1" applyBorder="1"/>
    <xf numFmtId="0" fontId="5" fillId="4" borderId="0" xfId="0" applyFont="1" applyFill="1" applyBorder="1"/>
    <xf numFmtId="0" fontId="5" fillId="4" borderId="1" xfId="0" applyFont="1" applyFill="1" applyBorder="1"/>
    <xf numFmtId="0" fontId="6" fillId="4" borderId="0" xfId="0" quotePrefix="1" applyFont="1" applyFill="1" applyBorder="1"/>
    <xf numFmtId="0" fontId="7" fillId="4" borderId="0" xfId="0" applyFont="1" applyFill="1" applyBorder="1"/>
    <xf numFmtId="0" fontId="7" fillId="4" borderId="1" xfId="0" applyFont="1" applyFill="1" applyBorder="1"/>
    <xf numFmtId="43" fontId="8" fillId="0" borderId="2" xfId="2" applyFont="1" applyFill="1" applyBorder="1" applyAlignment="1">
      <alignment vertical="top"/>
    </xf>
    <xf numFmtId="43" fontId="8" fillId="0" borderId="3" xfId="2" applyFont="1" applyFill="1" applyBorder="1" applyAlignment="1">
      <alignment vertical="top"/>
    </xf>
    <xf numFmtId="43" fontId="8" fillId="0" borderId="3" xfId="2" applyFont="1" applyFill="1" applyBorder="1" applyAlignment="1">
      <alignment horizontal="left" vertical="center"/>
    </xf>
    <xf numFmtId="9" fontId="8" fillId="0" borderId="3" xfId="2" applyNumberFormat="1" applyFont="1" applyFill="1" applyBorder="1" applyAlignment="1">
      <alignment vertical="top"/>
    </xf>
    <xf numFmtId="9" fontId="8" fillId="0" borderId="4" xfId="2" applyNumberFormat="1" applyFont="1" applyFill="1" applyBorder="1" applyAlignment="1">
      <alignment vertical="top"/>
    </xf>
    <xf numFmtId="0" fontId="8" fillId="0" borderId="5" xfId="2" applyNumberFormat="1" applyFont="1" applyFill="1" applyBorder="1" applyAlignment="1">
      <alignment horizontal="left" vertical="center" wrapText="1"/>
    </xf>
    <xf numFmtId="0" fontId="8" fillId="0" borderId="6" xfId="2" applyNumberFormat="1" applyFont="1" applyFill="1" applyBorder="1" applyAlignment="1">
      <alignment horizontal="left" vertical="center" wrapText="1"/>
    </xf>
    <xf numFmtId="0" fontId="1" fillId="0" borderId="6" xfId="2" applyNumberFormat="1" applyFont="1" applyFill="1" applyBorder="1" applyAlignment="1">
      <alignment horizontal="left" vertical="center"/>
    </xf>
    <xf numFmtId="164" fontId="8" fillId="0" borderId="6" xfId="2" applyNumberFormat="1" applyFont="1" applyFill="1" applyBorder="1" applyAlignment="1">
      <alignment horizontal="left" vertical="center" wrapText="1"/>
    </xf>
    <xf numFmtId="164" fontId="8" fillId="0" borderId="7" xfId="2" applyNumberFormat="1" applyFont="1" applyFill="1" applyBorder="1" applyAlignment="1">
      <alignment horizontal="left" vertical="center" wrapText="1"/>
    </xf>
    <xf numFmtId="0" fontId="8" fillId="0" borderId="8" xfId="2" applyNumberFormat="1" applyFont="1" applyFill="1" applyBorder="1" applyAlignment="1">
      <alignment horizontal="left" vertical="center" wrapText="1"/>
    </xf>
    <xf numFmtId="0" fontId="8" fillId="0" borderId="9" xfId="2" applyNumberFormat="1" applyFont="1" applyFill="1" applyBorder="1" applyAlignment="1">
      <alignment horizontal="left" vertical="center" wrapText="1"/>
    </xf>
    <xf numFmtId="0" fontId="1" fillId="0" borderId="9" xfId="2" applyNumberFormat="1" applyFont="1" applyFill="1" applyBorder="1" applyAlignment="1">
      <alignment horizontal="left" vertical="center"/>
    </xf>
    <xf numFmtId="164" fontId="8" fillId="0" borderId="9" xfId="2" applyNumberFormat="1" applyFont="1" applyFill="1" applyBorder="1" applyAlignment="1">
      <alignment horizontal="left" vertical="center" wrapText="1"/>
    </xf>
    <xf numFmtId="164" fontId="8" fillId="0" borderId="10" xfId="2" applyNumberFormat="1" applyFont="1" applyFill="1" applyBorder="1" applyAlignment="1">
      <alignment horizontal="left" vertical="center" wrapText="1"/>
    </xf>
  </cellXfs>
  <cellStyles count="3">
    <cellStyle name="Comma" xfId="2" builtinId="3"/>
    <cellStyle name="Normal" xfId="0" builtinId="0" customBuiltin="1"/>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CE9D8"/>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5</xdr:col>
      <xdr:colOff>142875</xdr:colOff>
      <xdr:row>60</xdr:row>
      <xdr:rowOff>123825</xdr:rowOff>
    </xdr:from>
    <xdr:to>
      <xdr:col>5</xdr:col>
      <xdr:colOff>942975</xdr:colOff>
      <xdr:row>62</xdr:row>
      <xdr:rowOff>38100</xdr:rowOff>
    </xdr:to>
    <xdr:sp macro="" textlink="">
      <xdr:nvSpPr>
        <xdr:cNvPr id="1027" name="Line 3"/>
        <xdr:cNvSpPr>
          <a:spLocks noChangeShapeType="1"/>
        </xdr:cNvSpPr>
      </xdr:nvSpPr>
      <xdr:spPr bwMode="auto">
        <a:xfrm flipH="1" flipV="1">
          <a:off x="5238750" y="11925300"/>
          <a:ext cx="800100" cy="238125"/>
        </a:xfrm>
        <a:prstGeom prst="line">
          <a:avLst/>
        </a:prstGeom>
        <a:noFill/>
        <a:ln w="9525">
          <a:solidFill>
            <a:srgbClr val="000000"/>
          </a:solidFill>
          <a:round/>
          <a:headEnd/>
          <a:tailEnd type="triangle" w="med" len="med"/>
        </a:ln>
      </xdr:spPr>
    </xdr:sp>
    <xdr:clientData/>
  </xdr:twoCellAnchor>
  <xdr:twoCellAnchor>
    <xdr:from>
      <xdr:col>5</xdr:col>
      <xdr:colOff>1028700</xdr:colOff>
      <xdr:row>61</xdr:row>
      <xdr:rowOff>47625</xdr:rowOff>
    </xdr:from>
    <xdr:to>
      <xdr:col>6</xdr:col>
      <xdr:colOff>47625</xdr:colOff>
      <xdr:row>62</xdr:row>
      <xdr:rowOff>47625</xdr:rowOff>
    </xdr:to>
    <xdr:sp macro="" textlink="">
      <xdr:nvSpPr>
        <xdr:cNvPr id="1028" name="Line 4"/>
        <xdr:cNvSpPr>
          <a:spLocks noChangeShapeType="1"/>
        </xdr:cNvSpPr>
      </xdr:nvSpPr>
      <xdr:spPr bwMode="auto">
        <a:xfrm flipH="1" flipV="1">
          <a:off x="6124575" y="12011025"/>
          <a:ext cx="180975" cy="161925"/>
        </a:xfrm>
        <a:prstGeom prst="line">
          <a:avLst/>
        </a:prstGeom>
        <a:noFill/>
        <a:ln w="9525">
          <a:solidFill>
            <a:srgbClr val="000000"/>
          </a:solidFill>
          <a:round/>
          <a:headEnd/>
          <a:tailEnd type="triangle" w="med" len="med"/>
        </a:ln>
      </xdr:spPr>
    </xdr:sp>
    <xdr:clientData/>
  </xdr:twoCellAnchor>
  <xdr:twoCellAnchor>
    <xdr:from>
      <xdr:col>6</xdr:col>
      <xdr:colOff>333375</xdr:colOff>
      <xdr:row>61</xdr:row>
      <xdr:rowOff>66675</xdr:rowOff>
    </xdr:from>
    <xdr:to>
      <xdr:col>6</xdr:col>
      <xdr:colOff>523875</xdr:colOff>
      <xdr:row>62</xdr:row>
      <xdr:rowOff>47625</xdr:rowOff>
    </xdr:to>
    <xdr:sp macro="" textlink="">
      <xdr:nvSpPr>
        <xdr:cNvPr id="1029" name="Line 5"/>
        <xdr:cNvSpPr>
          <a:spLocks noChangeShapeType="1"/>
        </xdr:cNvSpPr>
      </xdr:nvSpPr>
      <xdr:spPr bwMode="auto">
        <a:xfrm flipV="1">
          <a:off x="6591300" y="12030075"/>
          <a:ext cx="190500" cy="142875"/>
        </a:xfrm>
        <a:prstGeom prst="line">
          <a:avLst/>
        </a:prstGeom>
        <a:noFill/>
        <a:ln w="9525">
          <a:solidFill>
            <a:srgbClr val="000000"/>
          </a:solidFill>
          <a:round/>
          <a:headEnd/>
          <a:tailEnd type="triangle" w="med" len="med"/>
        </a:ln>
      </xdr:spPr>
    </xdr:sp>
    <xdr:clientData/>
  </xdr:twoCellAnchor>
  <xdr:twoCellAnchor>
    <xdr:from>
      <xdr:col>4</xdr:col>
      <xdr:colOff>400050</xdr:colOff>
      <xdr:row>2</xdr:row>
      <xdr:rowOff>88901</xdr:rowOff>
    </xdr:from>
    <xdr:to>
      <xdr:col>9</xdr:col>
      <xdr:colOff>676275</xdr:colOff>
      <xdr:row>13</xdr:row>
      <xdr:rowOff>38100</xdr:rowOff>
    </xdr:to>
    <xdr:sp macro="" textlink="">
      <xdr:nvSpPr>
        <xdr:cNvPr id="8" name="TextBox 7"/>
        <xdr:cNvSpPr txBox="1"/>
      </xdr:nvSpPr>
      <xdr:spPr>
        <a:xfrm>
          <a:off x="4381500" y="469901"/>
          <a:ext cx="5314950" cy="2044699"/>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b="1"/>
            <a:t>Note:</a:t>
          </a:r>
          <a:r>
            <a:rPr lang="en-US" sz="1100"/>
            <a:t> You will see errors in cells unless @RISK is loaded.</a:t>
          </a:r>
        </a:p>
        <a:p>
          <a:endParaRPr lang="en-US" sz="1100"/>
        </a:p>
        <a:p>
          <a:r>
            <a:rPr lang="en-US" sz="1100"/>
            <a:t>Forecasting strategy:  For each set of historical data below, I find the percentage of total accounts paid. Then I multiply this percentage by any account to get a predicted amount paid. Next, I subtract predicted amounts from actual amounts paid to get prediction errors, and I take the standard deviation of these prediction errors. The percentages paid and the standard deviations of prediction errors (in rows 29, 41, and 52) are used in the simulation to forecast amounts paid. This is a reasonable way to proceed, but there are other forecasting schemes that could be used.</a:t>
          </a:r>
        </a:p>
      </xdr:txBody>
    </xdr:sp>
    <xdr:clientData/>
  </xdr:twoCellAnchor>
  <xdr:twoCellAnchor>
    <xdr:from>
      <xdr:col>6</xdr:col>
      <xdr:colOff>676275</xdr:colOff>
      <xdr:row>16</xdr:row>
      <xdr:rowOff>12700</xdr:rowOff>
    </xdr:from>
    <xdr:to>
      <xdr:col>8</xdr:col>
      <xdr:colOff>447675</xdr:colOff>
      <xdr:row>17</xdr:row>
      <xdr:rowOff>123825</xdr:rowOff>
    </xdr:to>
    <xdr:sp macro="" textlink="">
      <xdr:nvSpPr>
        <xdr:cNvPr id="9" name="TextBox 8"/>
        <xdr:cNvSpPr txBox="1"/>
      </xdr:nvSpPr>
      <xdr:spPr>
        <a:xfrm>
          <a:off x="6934200" y="3975100"/>
          <a:ext cx="1600200" cy="273050"/>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Scroll down for details.</a:t>
          </a:r>
        </a:p>
      </xdr:txBody>
    </xdr:sp>
    <xdr:clientData/>
  </xdr:twoCellAnchor>
  <xdr:twoCellAnchor>
    <xdr:from>
      <xdr:col>5</xdr:col>
      <xdr:colOff>981074</xdr:colOff>
      <xdr:row>62</xdr:row>
      <xdr:rowOff>130174</xdr:rowOff>
    </xdr:from>
    <xdr:to>
      <xdr:col>9</xdr:col>
      <xdr:colOff>561975</xdr:colOff>
      <xdr:row>68</xdr:row>
      <xdr:rowOff>57150</xdr:rowOff>
    </xdr:to>
    <xdr:sp macro="" textlink="">
      <xdr:nvSpPr>
        <xdr:cNvPr id="10" name="TextBox 9"/>
        <xdr:cNvSpPr txBox="1"/>
      </xdr:nvSpPr>
      <xdr:spPr>
        <a:xfrm>
          <a:off x="6219824" y="13427074"/>
          <a:ext cx="3362326" cy="1069976"/>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Each value in columns E, F, G is the minimum of the amount of the account and a forecast of the amount paid. The reason for the MIN is that the amount paid won't ever exceed the amount of the account.</a:t>
          </a:r>
        </a:p>
      </xdr:txBody>
    </xdr:sp>
    <xdr:clientData/>
  </xdr:twoCellAnchor>
  <xdr:twoCellAnchor editAs="oneCell">
    <xdr:from>
      <xdr:col>8</xdr:col>
      <xdr:colOff>396241</xdr:colOff>
      <xdr:row>48</xdr:row>
      <xdr:rowOff>243841</xdr:rowOff>
    </xdr:from>
    <xdr:to>
      <xdr:col>15</xdr:col>
      <xdr:colOff>123491</xdr:colOff>
      <xdr:row>60</xdr:row>
      <xdr:rowOff>144781</xdr:rowOff>
    </xdr:to>
    <xdr:pic>
      <xdr:nvPicPr>
        <xdr:cNvPr id="2" name="Picture 1"/>
        <xdr:cNvPicPr>
          <a:picLocks noChangeAspect="1"/>
        </xdr:cNvPicPr>
      </xdr:nvPicPr>
      <xdr:blipFill>
        <a:blip xmlns:r="http://schemas.openxmlformats.org/officeDocument/2006/relationships" r:embed="rId1"/>
        <a:stretch>
          <a:fillRect/>
        </a:stretch>
      </xdr:blipFill>
      <xdr:spPr>
        <a:xfrm>
          <a:off x="8869681" y="9707881"/>
          <a:ext cx="4497370" cy="25069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15240</xdr:colOff>
      <xdr:row>5</xdr:row>
      <xdr:rowOff>7620</xdr:rowOff>
    </xdr:from>
    <xdr:to>
      <xdr:col>3</xdr:col>
      <xdr:colOff>1013460</xdr:colOff>
      <xdr:row>5</xdr:row>
      <xdr:rowOff>495300</xdr:rowOff>
    </xdr:to>
    <xdr:pic>
      <xdr:nvPicPr>
        <xdr:cNvPr id="2" name="Picture 1" descr="D:\ActiveReports.em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4060" y="17526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15240</xdr:colOff>
      <xdr:row>6</xdr:row>
      <xdr:rowOff>7620</xdr:rowOff>
    </xdr:from>
    <xdr:to>
      <xdr:col>3</xdr:col>
      <xdr:colOff>1013460</xdr:colOff>
      <xdr:row>6</xdr:row>
      <xdr:rowOff>495300</xdr:rowOff>
    </xdr:to>
    <xdr:pic>
      <xdr:nvPicPr>
        <xdr:cNvPr id="3" name="Picture 2" descr="D:\ActiveReports.emf"/>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4060" y="678180"/>
          <a:ext cx="998220" cy="48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
  <sheetViews>
    <sheetView workbookViewId="0"/>
  </sheetViews>
  <sheetFormatPr defaultRowHeight="15" x14ac:dyDescent="0.25"/>
  <sheetData>
    <row r="1" spans="1:40" x14ac:dyDescent="0.25">
      <c r="A1">
        <v>1</v>
      </c>
      <c r="B1">
        <v>0</v>
      </c>
    </row>
    <row r="2" spans="1:40" x14ac:dyDescent="0.25">
      <c r="A2">
        <v>0</v>
      </c>
    </row>
    <row r="3" spans="1:40" x14ac:dyDescent="0.25">
      <c r="A3" t="e">
        <f ca="1">Simulation!$B$64</f>
        <v>#NAME?</v>
      </c>
      <c r="B3" t="b">
        <v>1</v>
      </c>
      <c r="C3">
        <v>0</v>
      </c>
      <c r="D3">
        <v>1</v>
      </c>
      <c r="E3" t="s">
        <v>58</v>
      </c>
      <c r="F3">
        <v>1</v>
      </c>
      <c r="G3">
        <v>0</v>
      </c>
      <c r="H3">
        <v>0</v>
      </c>
      <c r="J3" t="s">
        <v>55</v>
      </c>
      <c r="K3" t="s">
        <v>56</v>
      </c>
      <c r="L3" t="s">
        <v>57</v>
      </c>
      <c r="AG3" t="e">
        <f ca="1">Simulation!$B$64</f>
        <v>#NAME?</v>
      </c>
      <c r="AH3">
        <v>1</v>
      </c>
      <c r="AI3">
        <v>1</v>
      </c>
      <c r="AJ3" t="b">
        <v>0</v>
      </c>
      <c r="AK3" t="b">
        <v>1</v>
      </c>
      <c r="AL3">
        <v>0</v>
      </c>
      <c r="AM3" t="b">
        <v>0</v>
      </c>
      <c r="AN3" t="e">
        <f>_</f>
        <v>#NAME?</v>
      </c>
    </row>
    <row r="4" spans="1:40" x14ac:dyDescent="0.25">
      <c r="A4">
        <v>0</v>
      </c>
    </row>
    <row r="5" spans="1:40" x14ac:dyDescent="0.25">
      <c r="A5" t="b">
        <v>0</v>
      </c>
      <c r="B5">
        <v>15680</v>
      </c>
      <c r="C5">
        <v>7345</v>
      </c>
      <c r="D5">
        <v>41920</v>
      </c>
      <c r="E5">
        <v>100</v>
      </c>
    </row>
    <row r="6" spans="1:40" x14ac:dyDescent="0.25">
      <c r="A6" t="b">
        <v>0</v>
      </c>
      <c r="B6">
        <v>15680</v>
      </c>
      <c r="C6">
        <v>7345</v>
      </c>
      <c r="D6">
        <v>41920</v>
      </c>
      <c r="E6">
        <v>500</v>
      </c>
    </row>
    <row r="7" spans="1:40" x14ac:dyDescent="0.25">
      <c r="A7" t="b">
        <v>0</v>
      </c>
      <c r="B7">
        <v>15680</v>
      </c>
      <c r="C7">
        <v>7345</v>
      </c>
      <c r="D7">
        <v>41920</v>
      </c>
      <c r="E7">
        <v>1000</v>
      </c>
    </row>
    <row r="8" spans="1:40" x14ac:dyDescent="0.25">
      <c r="A8" t="b">
        <v>0</v>
      </c>
      <c r="B8">
        <v>15680</v>
      </c>
      <c r="C8">
        <v>7345</v>
      </c>
      <c r="D8">
        <v>41920</v>
      </c>
      <c r="E8">
        <v>1500</v>
      </c>
    </row>
    <row r="9" spans="1:40" x14ac:dyDescent="0.25">
      <c r="A9" t="b">
        <v>0</v>
      </c>
      <c r="B9">
        <v>15680</v>
      </c>
      <c r="C9">
        <v>7345</v>
      </c>
      <c r="D9">
        <v>41920</v>
      </c>
      <c r="E9">
        <v>2000</v>
      </c>
    </row>
    <row r="10" spans="1:40" x14ac:dyDescent="0.25">
      <c r="A10">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72"/>
  <sheetViews>
    <sheetView tabSelected="1" workbookViewId="0"/>
  </sheetViews>
  <sheetFormatPr defaultColWidth="9.140625" defaultRowHeight="15" x14ac:dyDescent="0.25"/>
  <cols>
    <col min="1" max="1" width="16.7109375" style="2" customWidth="1"/>
    <col min="2" max="2" width="14.85546875" style="2" customWidth="1"/>
    <col min="3" max="3" width="13.28515625" style="2" customWidth="1"/>
    <col min="4" max="4" width="14.85546875" style="2" customWidth="1"/>
    <col min="5" max="5" width="18.85546875" style="2" customWidth="1"/>
    <col min="6" max="6" width="17.42578125" style="2" customWidth="1"/>
    <col min="7" max="7" width="13.28515625" style="2" customWidth="1"/>
    <col min="8" max="8" width="14.140625" style="2" customWidth="1"/>
    <col min="9" max="9" width="11.85546875" style="2" customWidth="1"/>
    <col min="10" max="10" width="12.140625" style="2" customWidth="1"/>
    <col min="11" max="16384" width="9.140625" style="2"/>
  </cols>
  <sheetData>
    <row r="1" spans="1:7" x14ac:dyDescent="0.25">
      <c r="A1" s="1" t="s">
        <v>44</v>
      </c>
    </row>
    <row r="2" spans="1:7" x14ac:dyDescent="0.25">
      <c r="A2" s="1"/>
    </row>
    <row r="3" spans="1:7" x14ac:dyDescent="0.25">
      <c r="A3" s="1" t="s">
        <v>0</v>
      </c>
    </row>
    <row r="4" spans="1:7" x14ac:dyDescent="0.25">
      <c r="A4" s="2" t="s">
        <v>1</v>
      </c>
    </row>
    <row r="5" spans="1:7" x14ac:dyDescent="0.25">
      <c r="B5" s="3" t="s">
        <v>2</v>
      </c>
      <c r="C5" s="3" t="s">
        <v>3</v>
      </c>
      <c r="D5" s="3" t="s">
        <v>4</v>
      </c>
    </row>
    <row r="6" spans="1:7" x14ac:dyDescent="0.25">
      <c r="A6" s="2" t="s">
        <v>5</v>
      </c>
      <c r="B6" s="4">
        <v>80000</v>
      </c>
      <c r="C6" s="4">
        <v>120000</v>
      </c>
      <c r="D6" s="4">
        <v>80000</v>
      </c>
    </row>
    <row r="7" spans="1:7" x14ac:dyDescent="0.25">
      <c r="A7" s="2" t="s">
        <v>6</v>
      </c>
    </row>
    <row r="8" spans="1:7" x14ac:dyDescent="0.25">
      <c r="A8" s="5" t="s">
        <v>43</v>
      </c>
      <c r="B8" s="6">
        <v>0.2</v>
      </c>
    </row>
    <row r="9" spans="1:7" x14ac:dyDescent="0.25">
      <c r="A9" s="3"/>
      <c r="B9" s="7"/>
    </row>
    <row r="10" spans="1:7" x14ac:dyDescent="0.25">
      <c r="A10" s="8" t="s">
        <v>7</v>
      </c>
      <c r="B10" s="7"/>
    </row>
    <row r="11" spans="1:7" x14ac:dyDescent="0.25">
      <c r="A11" s="8" t="s">
        <v>8</v>
      </c>
      <c r="B11" s="4">
        <v>120000</v>
      </c>
    </row>
    <row r="12" spans="1:7" x14ac:dyDescent="0.25">
      <c r="A12" s="8" t="s">
        <v>9</v>
      </c>
      <c r="B12" s="4">
        <v>140000</v>
      </c>
    </row>
    <row r="13" spans="1:7" x14ac:dyDescent="0.25">
      <c r="A13" s="3"/>
      <c r="B13" s="7"/>
    </row>
    <row r="14" spans="1:7" x14ac:dyDescent="0.25">
      <c r="A14" s="9" t="s">
        <v>10</v>
      </c>
      <c r="B14" s="7"/>
    </row>
    <row r="15" spans="1:7" s="3" customFormat="1" ht="39.75" customHeight="1" x14ac:dyDescent="0.25">
      <c r="B15" s="3" t="s">
        <v>11</v>
      </c>
      <c r="C15" s="3" t="s">
        <v>12</v>
      </c>
      <c r="D15" s="10"/>
      <c r="E15" s="10" t="s">
        <v>13</v>
      </c>
      <c r="F15" s="10" t="s">
        <v>14</v>
      </c>
      <c r="G15" s="2"/>
    </row>
    <row r="16" spans="1:7" x14ac:dyDescent="0.25">
      <c r="B16" s="4">
        <v>40000</v>
      </c>
      <c r="C16" s="4">
        <v>25000</v>
      </c>
      <c r="D16" s="11"/>
      <c r="E16" s="11">
        <f t="shared" ref="E16:E21" si="0">$B$23*B16</f>
        <v>24816.326530612245</v>
      </c>
      <c r="F16" s="12">
        <f t="shared" ref="F16:F21" si="1">C16-E16</f>
        <v>183.67346938775518</v>
      </c>
    </row>
    <row r="17" spans="1:7" x14ac:dyDescent="0.25">
      <c r="B17" s="4">
        <v>50000</v>
      </c>
      <c r="C17" s="4">
        <v>32000</v>
      </c>
      <c r="D17" s="11"/>
      <c r="E17" s="11">
        <f t="shared" si="0"/>
        <v>31020.408163265307</v>
      </c>
      <c r="F17" s="12">
        <f t="shared" si="1"/>
        <v>979.59183673469306</v>
      </c>
    </row>
    <row r="18" spans="1:7" x14ac:dyDescent="0.25">
      <c r="B18" s="4">
        <v>60000</v>
      </c>
      <c r="C18" s="4">
        <v>35000</v>
      </c>
      <c r="D18" s="11"/>
      <c r="E18" s="11">
        <f t="shared" si="0"/>
        <v>37224.489795918365</v>
      </c>
      <c r="F18" s="12">
        <f t="shared" si="1"/>
        <v>-2224.4897959183654</v>
      </c>
    </row>
    <row r="19" spans="1:7" x14ac:dyDescent="0.25">
      <c r="B19" s="4">
        <v>20000</v>
      </c>
      <c r="C19" s="4">
        <v>10000</v>
      </c>
      <c r="D19" s="11"/>
      <c r="E19" s="11">
        <f t="shared" si="0"/>
        <v>12408.163265306122</v>
      </c>
      <c r="F19" s="12">
        <f t="shared" si="1"/>
        <v>-2408.1632653061224</v>
      </c>
    </row>
    <row r="20" spans="1:7" x14ac:dyDescent="0.25">
      <c r="B20" s="4">
        <v>30000</v>
      </c>
      <c r="C20" s="4">
        <v>21000</v>
      </c>
      <c r="D20" s="11"/>
      <c r="E20" s="11">
        <f t="shared" si="0"/>
        <v>18612.244897959183</v>
      </c>
      <c r="F20" s="12">
        <f t="shared" si="1"/>
        <v>2387.7551020408173</v>
      </c>
    </row>
    <row r="21" spans="1:7" x14ac:dyDescent="0.25">
      <c r="B21" s="4">
        <v>45000</v>
      </c>
      <c r="C21" s="4">
        <v>29000</v>
      </c>
      <c r="D21" s="11"/>
      <c r="E21" s="11">
        <f t="shared" si="0"/>
        <v>27918.367346938776</v>
      </c>
      <c r="F21" s="12">
        <f t="shared" si="1"/>
        <v>1081.6326530612241</v>
      </c>
    </row>
    <row r="22" spans="1:7" x14ac:dyDescent="0.25">
      <c r="B22" s="13"/>
      <c r="C22" s="13"/>
      <c r="D22" s="11"/>
      <c r="F22" s="14"/>
    </row>
    <row r="23" spans="1:7" x14ac:dyDescent="0.25">
      <c r="A23" s="2" t="s">
        <v>15</v>
      </c>
      <c r="B23" s="15">
        <f>SUM(C16:C21)/SUM(B16:B21)</f>
        <v>0.62040816326530612</v>
      </c>
      <c r="E23" s="2" t="s">
        <v>16</v>
      </c>
      <c r="F23" s="11">
        <f>STDEV(F16:F21)</f>
        <v>1929.3649161296148</v>
      </c>
    </row>
    <row r="24" spans="1:7" x14ac:dyDescent="0.25">
      <c r="B24" s="15"/>
    </row>
    <row r="25" spans="1:7" x14ac:dyDescent="0.25">
      <c r="A25" s="1" t="s">
        <v>17</v>
      </c>
      <c r="B25" s="15"/>
    </row>
    <row r="26" spans="1:7" s="10" customFormat="1" ht="45" x14ac:dyDescent="0.25">
      <c r="B26" s="10" t="s">
        <v>18</v>
      </c>
      <c r="C26" s="10" t="s">
        <v>12</v>
      </c>
      <c r="E26" s="10" t="s">
        <v>13</v>
      </c>
      <c r="F26" s="10" t="s">
        <v>14</v>
      </c>
      <c r="G26" s="2"/>
    </row>
    <row r="27" spans="1:7" x14ac:dyDescent="0.25">
      <c r="B27" s="4">
        <v>50000</v>
      </c>
      <c r="C27" s="4">
        <v>26000</v>
      </c>
      <c r="D27" s="11"/>
      <c r="E27" s="11">
        <f t="shared" ref="E27:E33" si="2">$B$35*B27</f>
        <v>25573.770491803276</v>
      </c>
      <c r="F27" s="12">
        <f t="shared" ref="F27:F33" si="3">C27-E27</f>
        <v>426.22950819672405</v>
      </c>
    </row>
    <row r="28" spans="1:7" x14ac:dyDescent="0.25">
      <c r="B28" s="4">
        <v>60000</v>
      </c>
      <c r="C28" s="4">
        <v>33000</v>
      </c>
      <c r="D28" s="11"/>
      <c r="E28" s="11">
        <f t="shared" si="2"/>
        <v>30688.524590163932</v>
      </c>
      <c r="F28" s="12">
        <f t="shared" si="3"/>
        <v>2311.4754098360681</v>
      </c>
    </row>
    <row r="29" spans="1:7" x14ac:dyDescent="0.25">
      <c r="B29" s="4">
        <v>80000</v>
      </c>
      <c r="C29" s="4">
        <v>36000</v>
      </c>
      <c r="D29" s="11"/>
      <c r="E29" s="11">
        <f t="shared" si="2"/>
        <v>40918.03278688524</v>
      </c>
      <c r="F29" s="12">
        <f t="shared" si="3"/>
        <v>-4918.0327868852401</v>
      </c>
    </row>
    <row r="30" spans="1:7" x14ac:dyDescent="0.25">
      <c r="B30" s="4">
        <v>20000</v>
      </c>
      <c r="C30" s="4">
        <v>8000</v>
      </c>
      <c r="D30" s="11"/>
      <c r="E30" s="11">
        <f t="shared" si="2"/>
        <v>10229.50819672131</v>
      </c>
      <c r="F30" s="12">
        <f t="shared" si="3"/>
        <v>-2229.50819672131</v>
      </c>
    </row>
    <row r="31" spans="1:7" x14ac:dyDescent="0.25">
      <c r="B31" s="4">
        <v>25000</v>
      </c>
      <c r="C31" s="4">
        <v>14000</v>
      </c>
      <c r="D31" s="11"/>
      <c r="E31" s="11">
        <f t="shared" si="2"/>
        <v>12786.885245901638</v>
      </c>
      <c r="F31" s="12">
        <f t="shared" si="3"/>
        <v>1213.114754098362</v>
      </c>
    </row>
    <row r="32" spans="1:7" x14ac:dyDescent="0.25">
      <c r="B32" s="4">
        <v>30000</v>
      </c>
      <c r="C32" s="4">
        <v>17000</v>
      </c>
      <c r="D32" s="11"/>
      <c r="E32" s="11">
        <f t="shared" si="2"/>
        <v>15344.262295081966</v>
      </c>
      <c r="F32" s="12">
        <f t="shared" si="3"/>
        <v>1655.7377049180341</v>
      </c>
    </row>
    <row r="33" spans="1:7" x14ac:dyDescent="0.25">
      <c r="B33" s="4">
        <v>40000</v>
      </c>
      <c r="C33" s="4">
        <v>22000</v>
      </c>
      <c r="D33" s="11"/>
      <c r="E33" s="11">
        <f t="shared" si="2"/>
        <v>20459.01639344262</v>
      </c>
      <c r="F33" s="12">
        <f t="shared" si="3"/>
        <v>1540.98360655738</v>
      </c>
    </row>
    <row r="34" spans="1:7" x14ac:dyDescent="0.25">
      <c r="B34" s="11"/>
      <c r="C34" s="11"/>
      <c r="D34" s="11"/>
    </row>
    <row r="35" spans="1:7" x14ac:dyDescent="0.25">
      <c r="A35" s="2" t="s">
        <v>15</v>
      </c>
      <c r="B35" s="15">
        <f>SUM(C27:C33)/SUM(B27:B33)</f>
        <v>0.51147540983606554</v>
      </c>
      <c r="E35" s="2" t="s">
        <v>16</v>
      </c>
      <c r="F35" s="11">
        <f>STDEV(F27:F33)</f>
        <v>2622.6605030590949</v>
      </c>
    </row>
    <row r="36" spans="1:7" x14ac:dyDescent="0.25">
      <c r="B36" s="15"/>
    </row>
    <row r="37" spans="1:7" x14ac:dyDescent="0.25">
      <c r="A37" s="1" t="s">
        <v>19</v>
      </c>
      <c r="B37" s="15"/>
    </row>
    <row r="38" spans="1:7" s="10" customFormat="1" ht="45" x14ac:dyDescent="0.25">
      <c r="B38" s="10" t="s">
        <v>20</v>
      </c>
      <c r="C38" s="10" t="s">
        <v>12</v>
      </c>
      <c r="E38" s="10" t="s">
        <v>13</v>
      </c>
      <c r="F38" s="10" t="s">
        <v>14</v>
      </c>
      <c r="G38" s="2"/>
    </row>
    <row r="39" spans="1:7" x14ac:dyDescent="0.25">
      <c r="B39" s="4">
        <v>30000</v>
      </c>
      <c r="C39" s="4">
        <v>23000</v>
      </c>
      <c r="D39" s="11"/>
      <c r="E39" s="11">
        <f t="shared" ref="E39:E44" si="4">$B$46*B39</f>
        <v>24620.689655172413</v>
      </c>
      <c r="F39" s="12">
        <f t="shared" ref="F39:F44" si="5">C39-E39</f>
        <v>-1620.689655172413</v>
      </c>
    </row>
    <row r="40" spans="1:7" x14ac:dyDescent="0.25">
      <c r="B40" s="4">
        <v>40000</v>
      </c>
      <c r="C40" s="4">
        <v>30000</v>
      </c>
      <c r="D40" s="11"/>
      <c r="E40" s="11">
        <f t="shared" si="4"/>
        <v>32827.586206896551</v>
      </c>
      <c r="F40" s="12">
        <f t="shared" si="5"/>
        <v>-2827.5862068965507</v>
      </c>
    </row>
    <row r="41" spans="1:7" x14ac:dyDescent="0.25">
      <c r="B41" s="4">
        <v>50000</v>
      </c>
      <c r="C41" s="4">
        <v>43000</v>
      </c>
      <c r="D41" s="11"/>
      <c r="E41" s="11">
        <f t="shared" si="4"/>
        <v>41034.482758620688</v>
      </c>
      <c r="F41" s="12">
        <f t="shared" si="5"/>
        <v>1965.5172413793116</v>
      </c>
    </row>
    <row r="42" spans="1:7" x14ac:dyDescent="0.25">
      <c r="B42" s="4">
        <v>60000</v>
      </c>
      <c r="C42" s="4">
        <v>50000</v>
      </c>
      <c r="D42" s="11"/>
      <c r="E42" s="11">
        <f t="shared" si="4"/>
        <v>49241.379310344826</v>
      </c>
      <c r="F42" s="12">
        <f t="shared" si="5"/>
        <v>758.62068965517392</v>
      </c>
    </row>
    <row r="43" spans="1:7" x14ac:dyDescent="0.25">
      <c r="B43" s="4">
        <v>70000</v>
      </c>
      <c r="C43" s="4">
        <v>58000</v>
      </c>
      <c r="D43" s="11"/>
      <c r="E43" s="11">
        <f t="shared" si="4"/>
        <v>57448.275862068964</v>
      </c>
      <c r="F43" s="12">
        <f t="shared" si="5"/>
        <v>551.72413793103624</v>
      </c>
    </row>
    <row r="44" spans="1:7" x14ac:dyDescent="0.25">
      <c r="B44" s="4">
        <v>40000</v>
      </c>
      <c r="C44" s="4">
        <v>34000</v>
      </c>
      <c r="D44" s="11"/>
      <c r="E44" s="11">
        <f t="shared" si="4"/>
        <v>32827.586206896551</v>
      </c>
      <c r="F44" s="12">
        <f t="shared" si="5"/>
        <v>1172.4137931034493</v>
      </c>
    </row>
    <row r="45" spans="1:7" x14ac:dyDescent="0.25">
      <c r="B45" s="13"/>
      <c r="C45" s="13"/>
      <c r="D45" s="11"/>
      <c r="F45" s="11"/>
      <c r="G45" s="15"/>
    </row>
    <row r="46" spans="1:7" x14ac:dyDescent="0.25">
      <c r="A46" s="2" t="s">
        <v>15</v>
      </c>
      <c r="B46" s="15">
        <f>SUM(C39:C44)/SUM(B39:B44)</f>
        <v>0.82068965517241377</v>
      </c>
      <c r="E46" s="2" t="s">
        <v>16</v>
      </c>
      <c r="F46" s="11">
        <f>STDEV(F39:F44)</f>
        <v>1829.7319868976272</v>
      </c>
    </row>
    <row r="48" spans="1:7" x14ac:dyDescent="0.25">
      <c r="A48" s="1" t="s">
        <v>21</v>
      </c>
    </row>
    <row r="49" spans="1:10" s="10" customFormat="1" ht="47.25" customHeight="1" x14ac:dyDescent="0.25">
      <c r="A49" s="16" t="s">
        <v>22</v>
      </c>
      <c r="B49" s="10" t="s">
        <v>11</v>
      </c>
      <c r="C49" s="10" t="s">
        <v>23</v>
      </c>
      <c r="D49" s="10" t="s">
        <v>24</v>
      </c>
      <c r="E49" s="10" t="s">
        <v>25</v>
      </c>
      <c r="F49" s="10" t="s">
        <v>26</v>
      </c>
      <c r="G49" s="10" t="s">
        <v>27</v>
      </c>
      <c r="H49" s="10" t="s">
        <v>28</v>
      </c>
      <c r="I49" s="2"/>
      <c r="J49" s="2"/>
    </row>
    <row r="50" spans="1:10" x14ac:dyDescent="0.25">
      <c r="A50" s="2" t="s">
        <v>29</v>
      </c>
      <c r="B50" s="11" t="e">
        <f ca="1">_xll.RiskNormal($B$6,$B$8*$B$6)</f>
        <v>#NAME?</v>
      </c>
      <c r="C50" s="11">
        <v>120000</v>
      </c>
      <c r="D50" s="11">
        <v>140000</v>
      </c>
      <c r="E50" s="11" t="e">
        <f ca="1">MIN(B50,_xll.RiskNormal(B50*$B$23,$F$23))</f>
        <v>#NAME?</v>
      </c>
      <c r="F50" s="11" t="e">
        <f ca="1">MIN(C50,_xll.RiskNormal(C50*$B$35,$F$35))</f>
        <v>#NAME?</v>
      </c>
      <c r="G50" s="11" t="e">
        <f ca="1">MIN(D50,_xll.RiskNormal(D50*$B$46,$F$46))</f>
        <v>#NAME?</v>
      </c>
      <c r="H50" s="11" t="e">
        <f t="shared" ref="H50:H61" ca="1" si="6">D50-G50</f>
        <v>#NAME?</v>
      </c>
    </row>
    <row r="51" spans="1:10" x14ac:dyDescent="0.25">
      <c r="A51" s="2" t="s">
        <v>30</v>
      </c>
      <c r="B51" s="11" t="e">
        <f ca="1">_xll.RiskNormal($B$6,$B$8*$B$6)</f>
        <v>#NAME?</v>
      </c>
      <c r="C51" s="11" t="e">
        <f t="shared" ref="C51:D61" ca="1" si="7">B50-E50</f>
        <v>#NAME?</v>
      </c>
      <c r="D51" s="11" t="e">
        <f t="shared" ca="1" si="7"/>
        <v>#NAME?</v>
      </c>
      <c r="E51" s="11" t="e">
        <f ca="1">MIN(B51,_xll.RiskNormal(B51*$B$23,$F$23))</f>
        <v>#NAME?</v>
      </c>
      <c r="F51" s="11" t="e">
        <f ca="1">MIN(C51,_xll.RiskNormal(C51*$B$35,$F$35))</f>
        <v>#NAME?</v>
      </c>
      <c r="G51" s="11" t="e">
        <f ca="1">MIN(D51,_xll.RiskNormal(D51*$B$46,$F$46))</f>
        <v>#NAME?</v>
      </c>
      <c r="H51" s="11" t="e">
        <f t="shared" ca="1" si="6"/>
        <v>#NAME?</v>
      </c>
    </row>
    <row r="52" spans="1:10" x14ac:dyDescent="0.25">
      <c r="A52" s="2" t="s">
        <v>31</v>
      </c>
      <c r="B52" s="11" t="e">
        <f ca="1">_xll.RiskNormal($B$6,$B$8*$B$6)</f>
        <v>#NAME?</v>
      </c>
      <c r="C52" s="11" t="e">
        <f t="shared" ca="1" si="7"/>
        <v>#NAME?</v>
      </c>
      <c r="D52" s="11" t="e">
        <f t="shared" ca="1" si="7"/>
        <v>#NAME?</v>
      </c>
      <c r="E52" s="11" t="e">
        <f ca="1">MIN(B52,_xll.RiskNormal(B52*$B$23,$F$23))</f>
        <v>#NAME?</v>
      </c>
      <c r="F52" s="11" t="e">
        <f ca="1">MIN(C52,_xll.RiskNormal(C52*$B$35,$F$35))</f>
        <v>#NAME?</v>
      </c>
      <c r="G52" s="11" t="e">
        <f ca="1">MIN(D52,_xll.RiskNormal(D52*$B$46,$F$46))</f>
        <v>#NAME?</v>
      </c>
      <c r="H52" s="11" t="e">
        <f t="shared" ca="1" si="6"/>
        <v>#NAME?</v>
      </c>
    </row>
    <row r="53" spans="1:10" x14ac:dyDescent="0.25">
      <c r="A53" s="2" t="s">
        <v>32</v>
      </c>
      <c r="B53" s="11" t="e">
        <f ca="1">_xll.RiskNormal($C$6,$B$8*$C$6)</f>
        <v>#NAME?</v>
      </c>
      <c r="C53" s="11" t="e">
        <f t="shared" ca="1" si="7"/>
        <v>#NAME?</v>
      </c>
      <c r="D53" s="11" t="e">
        <f t="shared" ca="1" si="7"/>
        <v>#NAME?</v>
      </c>
      <c r="E53" s="11" t="e">
        <f ca="1">MIN(B53,_xll.RiskNormal(B53*$B$23,$F$23))</f>
        <v>#NAME?</v>
      </c>
      <c r="F53" s="11" t="e">
        <f ca="1">MIN(C53,_xll.RiskNormal(C53*$B$35,$F$35))</f>
        <v>#NAME?</v>
      </c>
      <c r="G53" s="11" t="e">
        <f ca="1">MIN(D53,_xll.RiskNormal(D53*$B$46,$F$46))</f>
        <v>#NAME?</v>
      </c>
      <c r="H53" s="11" t="e">
        <f t="shared" ca="1" si="6"/>
        <v>#NAME?</v>
      </c>
    </row>
    <row r="54" spans="1:10" x14ac:dyDescent="0.25">
      <c r="A54" s="2" t="s">
        <v>33</v>
      </c>
      <c r="B54" s="11" t="e">
        <f ca="1">_xll.RiskNormal($C$6,$B$8*$C$6)</f>
        <v>#NAME?</v>
      </c>
      <c r="C54" s="11" t="e">
        <f t="shared" ca="1" si="7"/>
        <v>#NAME?</v>
      </c>
      <c r="D54" s="11" t="e">
        <f t="shared" ca="1" si="7"/>
        <v>#NAME?</v>
      </c>
      <c r="E54" s="11" t="e">
        <f ca="1">MIN(B54,_xll.RiskNormal(B54*$B$23,$F$23))</f>
        <v>#NAME?</v>
      </c>
      <c r="F54" s="11" t="e">
        <f ca="1">MIN(C54,_xll.RiskNormal(C54*$B$35,$F$35))</f>
        <v>#NAME?</v>
      </c>
      <c r="G54" s="11" t="e">
        <f ca="1">MIN(D54,_xll.RiskNormal(D54*$B$46,$F$46))</f>
        <v>#NAME?</v>
      </c>
      <c r="H54" s="11" t="e">
        <f t="shared" ca="1" si="6"/>
        <v>#NAME?</v>
      </c>
    </row>
    <row r="55" spans="1:10" x14ac:dyDescent="0.25">
      <c r="A55" s="2" t="s">
        <v>34</v>
      </c>
      <c r="B55" s="11" t="e">
        <f ca="1">_xll.RiskNormal($C$6,$B$8*$C$6)</f>
        <v>#NAME?</v>
      </c>
      <c r="C55" s="11" t="e">
        <f t="shared" ca="1" si="7"/>
        <v>#NAME?</v>
      </c>
      <c r="D55" s="11" t="e">
        <f t="shared" ca="1" si="7"/>
        <v>#NAME?</v>
      </c>
      <c r="E55" s="11" t="e">
        <f ca="1">MIN(B55,_xll.RiskNormal(B55*$B$23,$F$23))</f>
        <v>#NAME?</v>
      </c>
      <c r="F55" s="11" t="e">
        <f ca="1">MIN(C55,_xll.RiskNormal(C55*$B$35,$F$35))</f>
        <v>#NAME?</v>
      </c>
      <c r="G55" s="11" t="e">
        <f ca="1">MIN(D55,_xll.RiskNormal(D55*$B$46,$F$46))</f>
        <v>#NAME?</v>
      </c>
      <c r="H55" s="11" t="e">
        <f t="shared" ca="1" si="6"/>
        <v>#NAME?</v>
      </c>
    </row>
    <row r="56" spans="1:10" x14ac:dyDescent="0.25">
      <c r="A56" s="2" t="s">
        <v>35</v>
      </c>
      <c r="B56" s="11" t="e">
        <f ca="1">_xll.RiskNormal($C$6,$B$8*$C$6)</f>
        <v>#NAME?</v>
      </c>
      <c r="C56" s="11" t="e">
        <f t="shared" ca="1" si="7"/>
        <v>#NAME?</v>
      </c>
      <c r="D56" s="11" t="e">
        <f t="shared" ca="1" si="7"/>
        <v>#NAME?</v>
      </c>
      <c r="E56" s="11" t="e">
        <f ca="1">MIN(B56,_xll.RiskNormal(B56*$B$23,$F$23))</f>
        <v>#NAME?</v>
      </c>
      <c r="F56" s="11" t="e">
        <f ca="1">MIN(C56,_xll.RiskNormal(C56*$B$35,$F$35))</f>
        <v>#NAME?</v>
      </c>
      <c r="G56" s="11" t="e">
        <f ca="1">MIN(D56,_xll.RiskNormal(D56*$B$46,$F$46))</f>
        <v>#NAME?</v>
      </c>
      <c r="H56" s="11" t="e">
        <f t="shared" ca="1" si="6"/>
        <v>#NAME?</v>
      </c>
    </row>
    <row r="57" spans="1:10" x14ac:dyDescent="0.25">
      <c r="A57" s="2" t="s">
        <v>36</v>
      </c>
      <c r="B57" s="11" t="e">
        <f ca="1">_xll.RiskNormal($C$6,$B$8*$C$6)</f>
        <v>#NAME?</v>
      </c>
      <c r="C57" s="11" t="e">
        <f t="shared" ca="1" si="7"/>
        <v>#NAME?</v>
      </c>
      <c r="D57" s="11" t="e">
        <f t="shared" ca="1" si="7"/>
        <v>#NAME?</v>
      </c>
      <c r="E57" s="11" t="e">
        <f ca="1">MIN(B57,_xll.RiskNormal(B57*$B$23,$F$23))</f>
        <v>#NAME?</v>
      </c>
      <c r="F57" s="11" t="e">
        <f ca="1">MIN(C57,_xll.RiskNormal(C57*$B$35,$F$35))</f>
        <v>#NAME?</v>
      </c>
      <c r="G57" s="11" t="e">
        <f ca="1">MIN(D57,_xll.RiskNormal(D57*$B$46,$F$46))</f>
        <v>#NAME?</v>
      </c>
      <c r="H57" s="11" t="e">
        <f t="shared" ca="1" si="6"/>
        <v>#NAME?</v>
      </c>
    </row>
    <row r="58" spans="1:10" x14ac:dyDescent="0.25">
      <c r="A58" s="2" t="s">
        <v>37</v>
      </c>
      <c r="B58" s="11" t="e">
        <f ca="1">_xll.RiskNormal($C$6,$B$8*$C$6)</f>
        <v>#NAME?</v>
      </c>
      <c r="C58" s="11" t="e">
        <f t="shared" ca="1" si="7"/>
        <v>#NAME?</v>
      </c>
      <c r="D58" s="11" t="e">
        <f t="shared" ca="1" si="7"/>
        <v>#NAME?</v>
      </c>
      <c r="E58" s="11" t="e">
        <f ca="1">MIN(B58,_xll.RiskNormal(B58*$B$23,$F$23))</f>
        <v>#NAME?</v>
      </c>
      <c r="F58" s="11" t="e">
        <f ca="1">MIN(C58,_xll.RiskNormal(C58*$B$35,$F$35))</f>
        <v>#NAME?</v>
      </c>
      <c r="G58" s="11" t="e">
        <f ca="1">MIN(D58,_xll.RiskNormal(D58*$B$46,$F$46))</f>
        <v>#NAME?</v>
      </c>
      <c r="H58" s="11" t="e">
        <f t="shared" ca="1" si="6"/>
        <v>#NAME?</v>
      </c>
    </row>
    <row r="59" spans="1:10" x14ac:dyDescent="0.25">
      <c r="A59" s="2" t="s">
        <v>38</v>
      </c>
      <c r="B59" s="11" t="e">
        <f ca="1">_xll.RiskNormal($D$6,$B$8*$D$6)</f>
        <v>#NAME?</v>
      </c>
      <c r="C59" s="11" t="e">
        <f t="shared" ca="1" si="7"/>
        <v>#NAME?</v>
      </c>
      <c r="D59" s="11" t="e">
        <f t="shared" ca="1" si="7"/>
        <v>#NAME?</v>
      </c>
      <c r="E59" s="11" t="e">
        <f ca="1">MIN(B59,_xll.RiskNormal(B59*$B$23,$F$23))</f>
        <v>#NAME?</v>
      </c>
      <c r="F59" s="11" t="e">
        <f ca="1">MIN(C59,_xll.RiskNormal(C59*$B$35,$F$35))</f>
        <v>#NAME?</v>
      </c>
      <c r="G59" s="11" t="e">
        <f ca="1">MIN(D59,_xll.RiskNormal(D59*$B$46,$F$46))</f>
        <v>#NAME?</v>
      </c>
      <c r="H59" s="11" t="e">
        <f t="shared" ca="1" si="6"/>
        <v>#NAME?</v>
      </c>
    </row>
    <row r="60" spans="1:10" x14ac:dyDescent="0.25">
      <c r="A60" s="2" t="s">
        <v>39</v>
      </c>
      <c r="B60" s="11" t="e">
        <f ca="1">_xll.RiskNormal($D$6,$B$8*$D$6)</f>
        <v>#NAME?</v>
      </c>
      <c r="C60" s="11" t="e">
        <f t="shared" ca="1" si="7"/>
        <v>#NAME?</v>
      </c>
      <c r="D60" s="11" t="e">
        <f t="shared" ca="1" si="7"/>
        <v>#NAME?</v>
      </c>
      <c r="E60" s="11" t="e">
        <f ca="1">MIN(B60,_xll.RiskNormal(B60*$B$23,$F$23))</f>
        <v>#NAME?</v>
      </c>
      <c r="F60" s="11" t="e">
        <f ca="1">MIN(C60,_xll.RiskNormal(C60*$B$35,$F$35))</f>
        <v>#NAME?</v>
      </c>
      <c r="G60" s="11" t="e">
        <f ca="1">MIN(D60,_xll.RiskNormal(D60*$B$46,$F$46))</f>
        <v>#NAME?</v>
      </c>
      <c r="H60" s="11" t="e">
        <f t="shared" ca="1" si="6"/>
        <v>#NAME?</v>
      </c>
    </row>
    <row r="61" spans="1:10" x14ac:dyDescent="0.25">
      <c r="A61" s="2" t="s">
        <v>40</v>
      </c>
      <c r="B61" s="11" t="e">
        <f ca="1">_xll.RiskNormal($D$6,$B$8*$D$6)</f>
        <v>#NAME?</v>
      </c>
      <c r="C61" s="11" t="e">
        <f t="shared" ca="1" si="7"/>
        <v>#NAME?</v>
      </c>
      <c r="D61" s="11" t="e">
        <f t="shared" ca="1" si="7"/>
        <v>#NAME?</v>
      </c>
      <c r="E61" s="11" t="e">
        <f ca="1">MIN(B61,_xll.RiskNormal(B61*$B$23,$F$23))</f>
        <v>#NAME?</v>
      </c>
      <c r="F61" s="11" t="e">
        <f ca="1">MIN(C61,_xll.RiskNormal(C61*$B$35,$F$35))</f>
        <v>#NAME?</v>
      </c>
      <c r="G61" s="11" t="e">
        <f ca="1">MIN(D61,_xll.RiskNormal(D61*$B$46,$F$46))</f>
        <v>#NAME?</v>
      </c>
      <c r="H61" s="11" t="e">
        <f t="shared" ca="1" si="6"/>
        <v>#NAME?</v>
      </c>
    </row>
    <row r="62" spans="1:10" x14ac:dyDescent="0.25">
      <c r="B62" s="11"/>
      <c r="C62" s="11"/>
      <c r="D62" s="11"/>
      <c r="E62" s="11"/>
      <c r="F62" s="11"/>
      <c r="G62" s="11"/>
      <c r="H62" s="11"/>
    </row>
    <row r="63" spans="1:10" x14ac:dyDescent="0.25">
      <c r="A63" s="2" t="s">
        <v>45</v>
      </c>
      <c r="B63" s="11"/>
      <c r="C63" s="11"/>
      <c r="D63" s="11"/>
      <c r="E63" s="11"/>
      <c r="F63" s="11"/>
      <c r="G63" s="11"/>
      <c r="H63" s="11"/>
    </row>
    <row r="64" spans="1:10" x14ac:dyDescent="0.25">
      <c r="A64" s="2" t="s">
        <v>41</v>
      </c>
      <c r="B64" s="17" t="e">
        <f ca="1">_xll.RiskOutput("Total cash inflow")+SUM(E50:G61)</f>
        <v>#NAME?</v>
      </c>
      <c r="C64" s="11"/>
      <c r="D64" s="11"/>
      <c r="E64" s="11"/>
      <c r="F64" s="11"/>
      <c r="G64" s="11"/>
      <c r="H64" s="11"/>
    </row>
    <row r="65" spans="1:8" x14ac:dyDescent="0.25">
      <c r="A65" s="2" t="s">
        <v>42</v>
      </c>
      <c r="B65" s="17" t="e">
        <f ca="1">_xll.RiskOutput("Total bad debt")+SUM(H50:H61)</f>
        <v>#NAME?</v>
      </c>
      <c r="C65" s="11"/>
      <c r="D65" s="11"/>
      <c r="E65" s="11"/>
      <c r="F65" s="11"/>
      <c r="G65" s="11"/>
      <c r="H65" s="11"/>
    </row>
    <row r="66" spans="1:8" x14ac:dyDescent="0.25">
      <c r="B66" s="11"/>
      <c r="C66" s="11"/>
      <c r="D66" s="11"/>
      <c r="E66" s="11"/>
      <c r="F66" s="11"/>
      <c r="G66" s="11"/>
      <c r="H66" s="11"/>
    </row>
    <row r="67" spans="1:8" x14ac:dyDescent="0.25">
      <c r="A67" s="1"/>
      <c r="B67" s="11"/>
      <c r="C67" s="11"/>
      <c r="D67" s="11"/>
      <c r="E67" s="11"/>
      <c r="F67" s="11"/>
      <c r="G67" s="11"/>
      <c r="H67" s="11"/>
    </row>
    <row r="68" spans="1:8" x14ac:dyDescent="0.25">
      <c r="B68" s="11"/>
      <c r="C68" s="11"/>
      <c r="D68" s="11"/>
      <c r="E68" s="19"/>
      <c r="F68" s="11"/>
      <c r="G68" s="11"/>
      <c r="H68" s="11"/>
    </row>
    <row r="69" spans="1:8" x14ac:dyDescent="0.25">
      <c r="B69" s="11"/>
      <c r="C69" s="11"/>
      <c r="D69" s="11"/>
      <c r="E69" s="20"/>
      <c r="F69" s="11"/>
      <c r="G69" s="11"/>
      <c r="H69" s="11"/>
    </row>
    <row r="70" spans="1:8" x14ac:dyDescent="0.25">
      <c r="C70" s="11"/>
      <c r="D70" s="11"/>
      <c r="E70" s="19"/>
      <c r="F70" s="11"/>
      <c r="G70" s="11"/>
      <c r="H70" s="11"/>
    </row>
    <row r="71" spans="1:8" x14ac:dyDescent="0.25">
      <c r="B71" s="18"/>
      <c r="C71" s="11"/>
      <c r="D71" s="11"/>
      <c r="E71" s="11"/>
      <c r="F71" s="11"/>
      <c r="G71" s="11"/>
      <c r="H71" s="11"/>
    </row>
    <row r="72" spans="1:8" x14ac:dyDescent="0.25">
      <c r="B72" s="11"/>
      <c r="C72" s="11"/>
      <c r="D72" s="11"/>
      <c r="E72" s="11"/>
      <c r="F72" s="11"/>
      <c r="G72" s="11"/>
      <c r="H72" s="11"/>
    </row>
  </sheetData>
  <phoneticPr fontId="0" type="noConversion"/>
  <printOptions headings="1" gridLines="1" gridLinesSet="0"/>
  <pageMargins left="0.75" right="0.75" top="1" bottom="1" header="0.5" footer="0.5"/>
  <pageSetup scale="54" orientation="portrait" horizontalDpi="4294967292" r:id="rId1"/>
  <headerFooter alignWithMargins="0">
    <oddFooter>&amp;CProblem 13.18</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B1:J7"/>
  <sheetViews>
    <sheetView showGridLines="0" workbookViewId="0"/>
  </sheetViews>
  <sheetFormatPr defaultColWidth="9.28515625" defaultRowHeight="15" x14ac:dyDescent="0.25"/>
  <cols>
    <col min="1" max="1" width="0.28515625" customWidth="1"/>
    <col min="2" max="2" width="24" customWidth="1"/>
    <col min="3" max="3" width="5" customWidth="1"/>
    <col min="4" max="4" width="15" customWidth="1"/>
    <col min="5" max="10" width="14.42578125" customWidth="1"/>
  </cols>
  <sheetData>
    <row r="1" spans="2:10" s="21" customFormat="1" ht="18" x14ac:dyDescent="0.25">
      <c r="B1" s="24" t="s">
        <v>52</v>
      </c>
    </row>
    <row r="2" spans="2:10" s="22" customFormat="1" ht="10.5" x14ac:dyDescent="0.15">
      <c r="B2" s="25" t="s">
        <v>59</v>
      </c>
    </row>
    <row r="3" spans="2:10" s="23" customFormat="1" ht="10.5" x14ac:dyDescent="0.15">
      <c r="B3" s="26" t="s">
        <v>60</v>
      </c>
    </row>
    <row r="4" spans="2:10" ht="15.75" thickBot="1" x14ac:dyDescent="0.3"/>
    <row r="5" spans="2:10" ht="13.5" customHeight="1" x14ac:dyDescent="0.25">
      <c r="B5" s="27" t="s">
        <v>46</v>
      </c>
      <c r="C5" s="28" t="s">
        <v>47</v>
      </c>
      <c r="D5" s="29" t="s">
        <v>61</v>
      </c>
      <c r="E5" s="28" t="s">
        <v>48</v>
      </c>
      <c r="F5" s="28" t="s">
        <v>49</v>
      </c>
      <c r="G5" s="28" t="s">
        <v>50</v>
      </c>
      <c r="H5" s="28" t="s">
        <v>51</v>
      </c>
      <c r="I5" s="30">
        <v>0.05</v>
      </c>
      <c r="J5" s="31">
        <v>0.95</v>
      </c>
    </row>
    <row r="6" spans="2:10" ht="39.75" customHeight="1" x14ac:dyDescent="0.25">
      <c r="B6" s="37" t="s">
        <v>41</v>
      </c>
      <c r="C6" s="38" t="s">
        <v>53</v>
      </c>
      <c r="D6" s="39"/>
      <c r="E6" s="40">
        <v>1100454</v>
      </c>
      <c r="F6" s="40">
        <v>1344169</v>
      </c>
      <c r="G6" s="40">
        <v>1522260</v>
      </c>
      <c r="H6" s="40">
        <v>68053.740000000005</v>
      </c>
      <c r="I6" s="40">
        <v>1232720</v>
      </c>
      <c r="J6" s="41">
        <v>1454883</v>
      </c>
    </row>
    <row r="7" spans="2:10" ht="39.75" customHeight="1" thickBot="1" x14ac:dyDescent="0.3">
      <c r="B7" s="32" t="s">
        <v>42</v>
      </c>
      <c r="C7" s="33" t="s">
        <v>54</v>
      </c>
      <c r="D7" s="34"/>
      <c r="E7" s="35">
        <v>49482.12</v>
      </c>
      <c r="F7" s="35">
        <v>70657.710000000006</v>
      </c>
      <c r="G7" s="35">
        <v>91157.91</v>
      </c>
      <c r="H7" s="35">
        <v>6597.57</v>
      </c>
      <c r="I7" s="35">
        <v>59396.32</v>
      </c>
      <c r="J7" s="36">
        <v>81665.179999999993</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RiskSerializationData</vt:lpstr>
      <vt:lpstr>Simulation</vt:lpstr>
      <vt:lpstr>Output Results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cp:lastPrinted>1996-07-15T17:26:43Z</cp:lastPrinted>
  <dcterms:created xsi:type="dcterms:W3CDTF">1998-12-23T19:24:16Z</dcterms:created>
  <dcterms:modified xsi:type="dcterms:W3CDTF">2014-05-20T20:01:37Z</dcterms:modified>
</cp:coreProperties>
</file>